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aimurat.utepov\Desktop\Аймурат\7 Особый порядок\22.08.2023  ОПЗ\"/>
    </mc:Choice>
  </mc:AlternateContent>
  <xr:revisionPtr revIDLastSave="0" documentId="13_ncr:1_{5E9E8659-8EFA-48F1-8401-225C390EBD6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externalReferences>
    <externalReference r:id="rId2"/>
  </externalReferences>
  <definedNames>
    <definedName name="ЕИ" localSheetId="0">#REF!</definedName>
    <definedName name="Инкотермс">'[1]Справочник Инкотермс'!$A$4:$A$14</definedName>
    <definedName name="_xlnm.Print_Area" localSheetId="0">Лист1!$A$1:$U$40</definedName>
    <definedName name="Приоритет_закупок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39" i="1" l="1"/>
  <c r="S34" i="1" l="1"/>
  <c r="T34" i="1" s="1"/>
  <c r="S33" i="1"/>
  <c r="T33" i="1" s="1"/>
  <c r="S32" i="1"/>
  <c r="S31" i="1"/>
  <c r="T31" i="1" s="1"/>
  <c r="S30" i="1"/>
  <c r="T30" i="1" s="1"/>
  <c r="S29" i="1"/>
  <c r="T29" i="1" s="1"/>
  <c r="S28" i="1"/>
  <c r="T28" i="1" s="1"/>
  <c r="S27" i="1"/>
  <c r="T27" i="1" s="1"/>
  <c r="S26" i="1"/>
  <c r="T26" i="1" s="1"/>
  <c r="S25" i="1"/>
  <c r="T25" i="1" s="1"/>
  <c r="Q24" i="1"/>
  <c r="S24" i="1" s="1"/>
  <c r="T24" i="1" s="1"/>
  <c r="T32" i="1" l="1"/>
  <c r="R13" i="1"/>
  <c r="S13" i="1"/>
  <c r="S22" i="1"/>
  <c r="T22" i="1" s="1"/>
  <c r="S21" i="1"/>
  <c r="T21" i="1" s="1"/>
  <c r="S20" i="1"/>
  <c r="T20" i="1" s="1"/>
  <c r="S19" i="1"/>
  <c r="T19" i="1" s="1"/>
  <c r="S18" i="1"/>
  <c r="T18" i="1" s="1"/>
  <c r="S17" i="1"/>
  <c r="T17" i="1" s="1"/>
  <c r="S16" i="1"/>
  <c r="T16" i="1" s="1"/>
  <c r="S15" i="1"/>
  <c r="T15" i="1" s="1"/>
  <c r="S14" i="1"/>
  <c r="S38" i="1"/>
  <c r="T38" i="1" s="1"/>
  <c r="T14" i="1" l="1"/>
  <c r="Q13" i="1"/>
  <c r="T13" i="1"/>
  <c r="S36" i="1"/>
  <c r="S37" i="1"/>
  <c r="T37" i="1" s="1"/>
  <c r="S12" i="1"/>
  <c r="S35" i="1" s="1"/>
  <c r="S40" i="1" l="1"/>
  <c r="T36" i="1"/>
  <c r="T40" i="1" s="1"/>
  <c r="T12" i="1"/>
  <c r="T35" i="1" s="1"/>
</calcChain>
</file>

<file path=xl/sharedStrings.xml><?xml version="1.0" encoding="utf-8"?>
<sst xmlns="http://schemas.openxmlformats.org/spreadsheetml/2006/main" count="368" uniqueCount="170">
  <si>
    <t>Единица измерения</t>
  </si>
  <si>
    <t>Маркетинговая цена за единицу, тенге без НДС</t>
  </si>
  <si>
    <t>2 Т</t>
  </si>
  <si>
    <t>3 Т</t>
  </si>
  <si>
    <t>Утвержден</t>
  </si>
  <si>
    <t>№</t>
  </si>
  <si>
    <t xml:space="preserve">Код по ЕНС ТРУ </t>
  </si>
  <si>
    <t>Наименование закупаемых товаров, работ и услуг 
(по коду ЕНС ТРУ)</t>
  </si>
  <si>
    <t>Основание для особого порядка осуществления закупок согласно ст. 73 Порядка</t>
  </si>
  <si>
    <t>Приоритет закупки</t>
  </si>
  <si>
    <t>Прогноз местного содержания, %</t>
  </si>
  <si>
    <t>Страна поставки</t>
  </si>
  <si>
    <t>Код КАТО места поставки ТРУ</t>
  </si>
  <si>
    <t>Адрес поставки товара, выполнения работ, оказания услуг</t>
  </si>
  <si>
    <t>Условия поставки по ИНКОТЕРМС 2010 (товары)</t>
  </si>
  <si>
    <t>Условия оплаты</t>
  </si>
  <si>
    <t>Дополнительная характеристика товаров, работ и услуг</t>
  </si>
  <si>
    <t>Кол-во, объем</t>
  </si>
  <si>
    <t>Сумма, планируемая для закупок ТРУ без НДС,  тенге</t>
  </si>
  <si>
    <t>Сумма,  планируемая для закупки ТРУ с НДС,  тенге</t>
  </si>
  <si>
    <t>Предоплата, %</t>
  </si>
  <si>
    <t>Промежуточный платеж (по факту), %</t>
  </si>
  <si>
    <t>Окончательный платеж, %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</si>
  <si>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</si>
  <si>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</si>
  <si>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</si>
  <si>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</si>
  <si>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</si>
  <si>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</si>
  <si>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</si>
  <si>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</si>
  <si>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</si>
  <si>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</si>
  <si>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</si>
  <si>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</si>
  <si>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</si>
  <si>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</si>
  <si>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</si>
  <si>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</si>
  <si>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</si>
  <si>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</si>
  <si>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</si>
  <si>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21</t>
  </si>
  <si>
    <t>1 У</t>
  </si>
  <si>
    <t>73-1-4</t>
  </si>
  <si>
    <t>KZ</t>
  </si>
  <si>
    <t>Перечень статей особого порядка осуществления закупок ТОО «KPI Inc.» на 2023 год</t>
  </si>
  <si>
    <t>приказом ТОО «KPI Inc.»</t>
  </si>
  <si>
    <t>от «__» ________ 2023 г. №______</t>
  </si>
  <si>
    <t>230000000</t>
  </si>
  <si>
    <t>г. Атырау, Трасса Атырау-Доссор, строение 295</t>
  </si>
  <si>
    <t>ТОО «KPI Inc.»</t>
  </si>
  <si>
    <t>73-1-3</t>
  </si>
  <si>
    <t>Электроэнергия</t>
  </si>
  <si>
    <t>Обеспечение готовности электр. мощности</t>
  </si>
  <si>
    <t>Балансирование электрической энергии</t>
  </si>
  <si>
    <t>2023 год</t>
  </si>
  <si>
    <t>351110.100.000000</t>
  </si>
  <si>
    <t>для собственного потребления</t>
  </si>
  <si>
    <t>Краткая характеристика</t>
  </si>
  <si>
    <t>Киловатт</t>
  </si>
  <si>
    <t>749020.000.000129</t>
  </si>
  <si>
    <t>Услуги по обеспечению готовности электрической мощности к несению нагрузки</t>
  </si>
  <si>
    <t>51210.130.000000</t>
  </si>
  <si>
    <t>Услуги по организации балансирования производства-потребления электрической энергии</t>
  </si>
  <si>
    <t>2 У</t>
  </si>
  <si>
    <t>Пропан (сырье)</t>
  </si>
  <si>
    <t>Тонна</t>
  </si>
  <si>
    <t>192031.300.000001</t>
  </si>
  <si>
    <t>Пропан</t>
  </si>
  <si>
    <t>технический</t>
  </si>
  <si>
    <t>4 Т</t>
  </si>
  <si>
    <t>5 Т</t>
  </si>
  <si>
    <t>6 Т</t>
  </si>
  <si>
    <t>73-1-9</t>
  </si>
  <si>
    <t>3 У</t>
  </si>
  <si>
    <t>620920.000.000001</t>
  </si>
  <si>
    <t>Услуги по администрированию и техническому обслуживанию программного обеспечения</t>
  </si>
  <si>
    <t>Услуги по ежемесячному обслуживанию программного продукта «1С:Бухгалтерия для Казахстана 8»</t>
  </si>
  <si>
    <t>Простыня (2150*1450см)</t>
  </si>
  <si>
    <t>Простыня (2400*2400)</t>
  </si>
  <si>
    <t>Наволочка (700*500мм)</t>
  </si>
  <si>
    <t>Пододеяльник (2150*1450см)</t>
  </si>
  <si>
    <t>Пододеяльник (2150*2000см)</t>
  </si>
  <si>
    <t>Одеяло (2150*1450см)</t>
  </si>
  <si>
    <t>Одеяло (2150*1800см)</t>
  </si>
  <si>
    <t>Полотенце банное, махровое, (70*140см)</t>
  </si>
  <si>
    <t>Полотенце для рук, махровое, (50*90см)</t>
  </si>
  <si>
    <t>Штука</t>
  </si>
  <si>
    <t>139212.500.010003</t>
  </si>
  <si>
    <t>Простыня</t>
  </si>
  <si>
    <t>из ткани</t>
  </si>
  <si>
    <t>139212.500.010001</t>
  </si>
  <si>
    <t>Наволочка</t>
  </si>
  <si>
    <t>139212.500.010002</t>
  </si>
  <si>
    <t>Пододеяльник</t>
  </si>
  <si>
    <t>139224.991.000000</t>
  </si>
  <si>
    <t>Одеяло</t>
  </si>
  <si>
    <t>с наполнителем</t>
  </si>
  <si>
    <t>139214.900.000000</t>
  </si>
  <si>
    <t>Полотенце</t>
  </si>
  <si>
    <t>банное, из ткани</t>
  </si>
  <si>
    <t>139214.900.010004</t>
  </si>
  <si>
    <t>туалетное, из ткани</t>
  </si>
  <si>
    <t>7 Т</t>
  </si>
  <si>
    <t>8 Т</t>
  </si>
  <si>
    <t>9 Т</t>
  </si>
  <si>
    <t>11 Т</t>
  </si>
  <si>
    <t>12 Т</t>
  </si>
  <si>
    <t>ИТОГО товары:</t>
  </si>
  <si>
    <t>ИТОГО услуги:</t>
  </si>
  <si>
    <t>14 Т</t>
  </si>
  <si>
    <t>Электроэнергия (оплата коммунальных платежей по служебным квартирам)</t>
  </si>
  <si>
    <t>15 Т</t>
  </si>
  <si>
    <t>139215.500.000016</t>
  </si>
  <si>
    <t>Занавес</t>
  </si>
  <si>
    <t>Занавеска для ванной комнаты</t>
  </si>
  <si>
    <t>13 Т-И</t>
  </si>
  <si>
    <t>265182.300.000017</t>
  </si>
  <si>
    <t>16 Т</t>
  </si>
  <si>
    <t>17 Т</t>
  </si>
  <si>
    <t>18 Т</t>
  </si>
  <si>
    <t>19 Т</t>
  </si>
  <si>
    <t>Запасные части для тахеометраTS09</t>
  </si>
  <si>
    <t>Комплект ремонтный</t>
  </si>
  <si>
    <t>для автоматических приборов электромеханического следящего уравновешивания</t>
  </si>
  <si>
    <t>20 Т</t>
  </si>
  <si>
    <t>21 Т</t>
  </si>
  <si>
    <t>22 Т</t>
  </si>
  <si>
    <t>Комплект</t>
  </si>
  <si>
    <t>329111.530.000000</t>
  </si>
  <si>
    <t>Метла для уборки</t>
  </si>
  <si>
    <t xml:space="preserve">Метла </t>
  </si>
  <si>
    <t>для уборки</t>
  </si>
  <si>
    <t>гладильная</t>
  </si>
  <si>
    <t>Доска</t>
  </si>
  <si>
    <t>289421.300.000000</t>
  </si>
  <si>
    <t>Доска гладильная Материал: Металл, дерево
Цвет: Белый
Размеры, ВхШхГ: 80 34,5 112
Вес (кг.): 5.5</t>
  </si>
  <si>
    <t>для мусора, полиэтиленовый</t>
  </si>
  <si>
    <t>Мешок</t>
  </si>
  <si>
    <t>222211.900.000002</t>
  </si>
  <si>
    <t>Мешок для мусора. Объем: 50 л
Количество в упаковке: 1 шт
Для строительного мусора: Да
Материал: Полипропилен
Упаковка: Пласт
Длина: 95 см
Плотность: 0.2 мкм
Ширина: 55 см
Нагрузка: 50 кг
Размер: 55×95 см
Цвет: зеленый</t>
  </si>
  <si>
    <t>222213.000.000015</t>
  </si>
  <si>
    <t xml:space="preserve">Контейнер </t>
  </si>
  <si>
    <t>мусорный, пластиковый</t>
  </si>
  <si>
    <t>Контейнер мусорный, пластиковый Цвет корпуса: черный
Объем: 9 л
Перфорированный корпус: да
Наличие ручек: нет
Материал корпуса: пластик</t>
  </si>
  <si>
    <t>общая</t>
  </si>
  <si>
    <t>Тетрадь</t>
  </si>
  <si>
    <t>172313.300.000001</t>
  </si>
  <si>
    <t xml:space="preserve">Тетрадь общая
Цвет: Синий
Количество листов: 80 л.
Разлиновка: клетка
Формат: А4
Тип скрепления: скрепка
</t>
  </si>
  <si>
    <t>172312.700.000000</t>
  </si>
  <si>
    <t xml:space="preserve">Бумага </t>
  </si>
  <si>
    <t>для заметок</t>
  </si>
  <si>
    <t>Бумага для заметок
Размер: 90*90*90 мм
Цвет: белый
Плотность: 80 г/м2</t>
  </si>
  <si>
    <t>Бумага для заметок
Размер: 76х76 мм
Цвет: зеленый
Количество листов: 100
Проклеенный край: да
Страна производитель: Китай
Форма: квадратная</t>
  </si>
  <si>
    <t>DDP</t>
  </si>
  <si>
    <t>281332.000.000039</t>
  </si>
  <si>
    <t>Маслораспылитель</t>
  </si>
  <si>
    <t>условный проход 6 мм</t>
  </si>
  <si>
    <t>Установка для распыления жидкости пневматическая</t>
  </si>
  <si>
    <t>Дополнен</t>
  </si>
  <si>
    <t>23 Т</t>
  </si>
  <si>
    <t>24 Т</t>
  </si>
  <si>
    <t xml:space="preserve">351310.100.000001	</t>
  </si>
  <si>
    <t xml:space="preserve">	Услуги по пользованию национальной электрической сетью</t>
  </si>
  <si>
    <t>Услуги по обеспечению технического обслуживания и поддержанию в эксплуатационной готовности национальной электрической сети</t>
  </si>
  <si>
    <t>Услуга по пользованию национальной электрической сетью</t>
  </si>
  <si>
    <t>4 У</t>
  </si>
  <si>
    <t>1-2 Т</t>
  </si>
  <si>
    <t>Изменен (2)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</si>
</sst>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4">
    <xf numFmtId="0" fontId="0" fillId="0" borderId="0" xfId="0"/>
    <xf numFmtId="49" fontId="0" fillId="0" borderId="0" xfId="0" applyNumberFormat="1"/>
    <xf numFmtId="49" fontId="4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left"/>
    </xf>
    <xf numFmtId="49" fontId="7" fillId="0" borderId="0" xfId="0" applyNumberFormat="1" applyFont="1"/>
    <xf numFmtId="49" fontId="7" fillId="0" borderId="9" xfId="0" applyNumberFormat="1" applyFont="1" applyBorder="1"/>
    <xf numFmtId="49" fontId="8" fillId="0" borderId="1" xfId="0" applyNumberFormat="1" applyFont="1" applyBorder="1" applyAlignment="1">
      <alignment horizontal="center" vertical="center" wrapText="1"/>
    </xf>
    <xf numFmtId="49" fontId="8" fillId="0" borderId="8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wrapText="1"/>
    </xf>
    <xf numFmtId="49" fontId="3" fillId="0" borderId="0" xfId="0" applyNumberFormat="1" applyFont="1" applyAlignment="1">
      <alignment horizontal="center" wrapText="1"/>
    </xf>
    <xf numFmtId="49" fontId="7" fillId="0" borderId="1" xfId="0" applyNumberFormat="1" applyFont="1" applyBorder="1" applyAlignment="1">
      <alignment horizontal="center" wrapText="1"/>
    </xf>
    <xf numFmtId="49" fontId="7" fillId="0" borderId="8" xfId="0" applyNumberFormat="1" applyFont="1" applyBorder="1" applyAlignment="1">
      <alignment horizontal="center" wrapText="1"/>
    </xf>
    <xf numFmtId="0" fontId="9" fillId="0" borderId="1" xfId="0" applyFont="1" applyBorder="1" applyAlignment="1">
      <alignment horizontal="left" wrapText="1"/>
    </xf>
    <xf numFmtId="49" fontId="7" fillId="0" borderId="1" xfId="0" applyNumberFormat="1" applyFont="1" applyBorder="1" applyAlignment="1">
      <alignment wrapText="1"/>
    </xf>
    <xf numFmtId="1" fontId="7" fillId="0" borderId="1" xfId="0" applyNumberFormat="1" applyFont="1" applyBorder="1" applyAlignment="1">
      <alignment horizontal="center" wrapText="1"/>
    </xf>
    <xf numFmtId="1" fontId="7" fillId="0" borderId="1" xfId="0" applyNumberFormat="1" applyFont="1" applyBorder="1" applyAlignment="1">
      <alignment wrapText="1"/>
    </xf>
    <xf numFmtId="49" fontId="7" fillId="0" borderId="1" xfId="0" applyNumberFormat="1" applyFont="1" applyBorder="1" applyAlignment="1">
      <alignment vertical="top" wrapText="1"/>
    </xf>
    <xf numFmtId="43" fontId="9" fillId="0" borderId="1" xfId="1" applyFont="1" applyBorder="1" applyAlignment="1">
      <alignment horizontal="right" wrapText="1"/>
    </xf>
    <xf numFmtId="164" fontId="9" fillId="0" borderId="1" xfId="1" applyNumberFormat="1" applyFont="1" applyBorder="1" applyAlignment="1">
      <alignment horizontal="right" wrapText="1"/>
    </xf>
    <xf numFmtId="43" fontId="0" fillId="0" borderId="0" xfId="1" applyFont="1"/>
    <xf numFmtId="49" fontId="8" fillId="0" borderId="1" xfId="0" applyNumberFormat="1" applyFont="1" applyBorder="1" applyAlignment="1">
      <alignment horizontal="center" wrapText="1"/>
    </xf>
    <xf numFmtId="0" fontId="10" fillId="0" borderId="1" xfId="0" applyFont="1" applyBorder="1" applyAlignment="1">
      <alignment horizontal="left" wrapText="1"/>
    </xf>
    <xf numFmtId="49" fontId="8" fillId="0" borderId="1" xfId="0" applyNumberFormat="1" applyFont="1" applyBorder="1" applyAlignment="1">
      <alignment wrapText="1"/>
    </xf>
    <xf numFmtId="1" fontId="8" fillId="0" borderId="1" xfId="0" applyNumberFormat="1" applyFont="1" applyBorder="1" applyAlignment="1">
      <alignment horizontal="center" wrapText="1"/>
    </xf>
    <xf numFmtId="1" fontId="8" fillId="0" borderId="1" xfId="0" applyNumberFormat="1" applyFont="1" applyBorder="1" applyAlignment="1">
      <alignment wrapText="1"/>
    </xf>
    <xf numFmtId="164" fontId="10" fillId="0" borderId="1" xfId="1" applyNumberFormat="1" applyFont="1" applyBorder="1" applyAlignment="1">
      <alignment horizontal="right" wrapText="1"/>
    </xf>
    <xf numFmtId="43" fontId="10" fillId="0" borderId="1" xfId="1" applyFont="1" applyBorder="1" applyAlignment="1">
      <alignment horizontal="right" wrapText="1"/>
    </xf>
    <xf numFmtId="49" fontId="8" fillId="0" borderId="1" xfId="0" applyNumberFormat="1" applyFont="1" applyBorder="1" applyAlignment="1">
      <alignment vertical="top" wrapText="1"/>
    </xf>
    <xf numFmtId="43" fontId="3" fillId="0" borderId="0" xfId="1" applyFont="1"/>
    <xf numFmtId="0" fontId="3" fillId="0" borderId="0" xfId="0" applyFont="1"/>
    <xf numFmtId="1" fontId="7" fillId="2" borderId="1" xfId="0" applyNumberFormat="1" applyFont="1" applyFill="1" applyBorder="1" applyAlignment="1">
      <alignment horizontal="center" wrapText="1"/>
    </xf>
    <xf numFmtId="0" fontId="0" fillId="2" borderId="0" xfId="0" applyFill="1"/>
    <xf numFmtId="43" fontId="0" fillId="2" borderId="0" xfId="1" applyFont="1" applyFill="1"/>
    <xf numFmtId="49" fontId="7" fillId="2" borderId="1" xfId="0" applyNumberFormat="1" applyFont="1" applyFill="1" applyBorder="1" applyAlignment="1">
      <alignment horizontal="center" wrapText="1"/>
    </xf>
    <xf numFmtId="49" fontId="7" fillId="2" borderId="7" xfId="0" applyNumberFormat="1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left" wrapText="1"/>
    </xf>
    <xf numFmtId="49" fontId="7" fillId="2" borderId="1" xfId="0" applyNumberFormat="1" applyFont="1" applyFill="1" applyBorder="1" applyAlignment="1">
      <alignment wrapText="1"/>
    </xf>
    <xf numFmtId="1" fontId="7" fillId="2" borderId="1" xfId="0" applyNumberFormat="1" applyFont="1" applyFill="1" applyBorder="1" applyAlignment="1">
      <alignment wrapText="1"/>
    </xf>
    <xf numFmtId="164" fontId="9" fillId="2" borderId="1" xfId="1" applyNumberFormat="1" applyFont="1" applyFill="1" applyBorder="1" applyAlignment="1">
      <alignment horizontal="right" wrapText="1"/>
    </xf>
    <xf numFmtId="43" fontId="9" fillId="2" borderId="1" xfId="1" applyFont="1" applyFill="1" applyBorder="1" applyAlignment="1">
      <alignment horizontal="right" wrapText="1"/>
    </xf>
    <xf numFmtId="49" fontId="7" fillId="2" borderId="1" xfId="0" applyNumberFormat="1" applyFont="1" applyFill="1" applyBorder="1" applyAlignment="1">
      <alignment vertical="top" wrapText="1"/>
    </xf>
    <xf numFmtId="0" fontId="7" fillId="0" borderId="1" xfId="0" applyFont="1" applyBorder="1"/>
    <xf numFmtId="164" fontId="7" fillId="0" borderId="1" xfId="1" applyNumberFormat="1" applyFont="1" applyBorder="1"/>
    <xf numFmtId="0" fontId="7" fillId="0" borderId="1" xfId="0" applyFont="1" applyBorder="1" applyAlignment="1">
      <alignment vertical="top" wrapText="1"/>
    </xf>
    <xf numFmtId="43" fontId="7" fillId="0" borderId="1" xfId="1" applyFont="1" applyBorder="1"/>
    <xf numFmtId="0" fontId="7" fillId="2" borderId="1" xfId="0" applyFont="1" applyFill="1" applyBorder="1"/>
    <xf numFmtId="43" fontId="7" fillId="2" borderId="1" xfId="1" applyFont="1" applyFill="1" applyBorder="1"/>
    <xf numFmtId="0" fontId="7" fillId="2" borderId="1" xfId="0" applyFont="1" applyFill="1" applyBorder="1" applyAlignment="1">
      <alignment vertical="top" wrapText="1"/>
    </xf>
    <xf numFmtId="49" fontId="8" fillId="0" borderId="11" xfId="0" applyNumberFormat="1" applyFont="1" applyBorder="1" applyAlignment="1">
      <alignment horizontal="left" wrapText="1"/>
    </xf>
    <xf numFmtId="49" fontId="8" fillId="0" borderId="12" xfId="0" applyNumberFormat="1" applyFont="1" applyBorder="1" applyAlignment="1">
      <alignment horizontal="left" wrapText="1"/>
    </xf>
    <xf numFmtId="49" fontId="8" fillId="0" borderId="2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center"/>
    </xf>
    <xf numFmtId="49" fontId="8" fillId="0" borderId="5" xfId="0" applyNumberFormat="1" applyFont="1" applyBorder="1" applyAlignment="1">
      <alignment horizontal="center" vertical="center" wrapText="1"/>
    </xf>
    <xf numFmtId="49" fontId="8" fillId="0" borderId="8" xfId="0" applyNumberFormat="1" applyFont="1" applyBorder="1" applyAlignment="1">
      <alignment horizontal="center" vertical="center" wrapText="1"/>
    </xf>
    <xf numFmtId="49" fontId="8" fillId="0" borderId="4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9" fontId="8" fillId="0" borderId="3" xfId="0" applyNumberFormat="1" applyFont="1" applyBorder="1" applyAlignment="1">
      <alignment horizontal="center" vertical="center" wrapText="1"/>
    </xf>
    <xf numFmtId="49" fontId="8" fillId="0" borderId="6" xfId="0" applyNumberFormat="1" applyFont="1" applyBorder="1" applyAlignment="1">
      <alignment horizontal="center" vertical="center" wrapText="1"/>
    </xf>
    <xf numFmtId="49" fontId="8" fillId="0" borderId="9" xfId="0" applyNumberFormat="1" applyFont="1" applyBorder="1" applyAlignment="1">
      <alignment horizontal="center" vertical="center" wrapText="1"/>
    </xf>
    <xf numFmtId="49" fontId="8" fillId="0" borderId="7" xfId="0" applyNumberFormat="1" applyFont="1" applyBorder="1" applyAlignment="1">
      <alignment horizontal="center" vertical="center" wrapText="1"/>
    </xf>
    <xf numFmtId="49" fontId="11" fillId="0" borderId="8" xfId="0" applyNumberFormat="1" applyFont="1" applyBorder="1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nadezhda.assanova\Downloads\u7jgu94dpi01a8xsjn3qkc3oifa3lhbu.xlsm" TargetMode="External"/><Relationship Id="rId1" Type="http://schemas.openxmlformats.org/officeDocument/2006/relationships/externalLinkPath" Target="/Users/nadezhda.assanova/Downloads/u7jgu94dpi01a8xsjn3qkc3oifa3lhbu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Перечень особого порядка р.я."/>
      <sheetName val="Типы действий"/>
      <sheetName val="Справочник Инкотермс"/>
      <sheetName val="Тип дней"/>
      <sheetName val="Вид предоплаты"/>
      <sheetName val="Вид промежуточного платежа"/>
      <sheetName val="Признак НДС"/>
    </sheetNames>
    <sheetDataSet>
      <sheetData sheetId="0" refreshError="1"/>
      <sheetData sheetId="1" refreshError="1"/>
      <sheetData sheetId="2">
        <row r="4">
          <cell r="A4" t="str">
            <v>EXW</v>
          </cell>
        </row>
        <row r="5">
          <cell r="A5" t="str">
            <v>FCA</v>
          </cell>
        </row>
        <row r="6">
          <cell r="A6" t="str">
            <v>CPT</v>
          </cell>
        </row>
        <row r="7">
          <cell r="A7" t="str">
            <v>CIP</v>
          </cell>
        </row>
        <row r="8">
          <cell r="A8" t="str">
            <v>DAT</v>
          </cell>
        </row>
        <row r="9">
          <cell r="A9" t="str">
            <v>DAP</v>
          </cell>
        </row>
        <row r="10">
          <cell r="A10" t="str">
            <v>DDP</v>
          </cell>
        </row>
        <row r="11">
          <cell r="A11" t="str">
            <v>FAS</v>
          </cell>
        </row>
        <row r="12">
          <cell r="A12" t="str">
            <v>FOB</v>
          </cell>
        </row>
        <row r="13">
          <cell r="A13" t="str">
            <v>CFR</v>
          </cell>
        </row>
        <row r="14">
          <cell r="A14" t="str">
            <v>CIF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40"/>
  <sheetViews>
    <sheetView tabSelected="1" view="pageBreakPreview" topLeftCell="A18" zoomScale="60" zoomScaleNormal="85" workbookViewId="0">
      <selection activeCell="V13" sqref="V13"/>
    </sheetView>
  </sheetViews>
  <sheetFormatPr defaultRowHeight="15" x14ac:dyDescent="0.25"/>
  <cols>
    <col min="1" max="1" width="12" customWidth="1"/>
    <col min="2" max="2" width="12.140625" customWidth="1"/>
    <col min="3" max="3" width="14.140625" customWidth="1"/>
    <col min="4" max="4" width="28" customWidth="1"/>
    <col min="5" max="5" width="23" customWidth="1"/>
    <col min="11" max="11" width="13.5703125" customWidth="1"/>
    <col min="12" max="12" width="9.5703125" bestFit="1" customWidth="1"/>
    <col min="13" max="15" width="13.5703125" bestFit="1" customWidth="1"/>
    <col min="16" max="16" width="11.28515625" customWidth="1"/>
    <col min="17" max="17" width="17.28515625" customWidth="1"/>
    <col min="18" max="18" width="17.7109375" customWidth="1"/>
    <col min="19" max="20" width="18" customWidth="1"/>
    <col min="21" max="21" width="20.42578125" customWidth="1"/>
    <col min="22" max="22" width="36.5703125" customWidth="1"/>
  </cols>
  <sheetData>
    <row r="1" spans="1:22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2" t="s">
        <v>4</v>
      </c>
    </row>
    <row r="2" spans="1:2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2" t="s">
        <v>47</v>
      </c>
    </row>
    <row r="3" spans="1:22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2" t="s">
        <v>48</v>
      </c>
    </row>
    <row r="4" spans="1:22" ht="14.4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2"/>
    </row>
    <row r="5" spans="1:22" ht="14.45" customHeight="1" x14ac:dyDescent="0.3">
      <c r="A5" s="1"/>
      <c r="B5" s="54" t="s">
        <v>46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1"/>
    </row>
    <row r="6" spans="1:22" x14ac:dyDescent="0.25">
      <c r="A6" s="1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1"/>
    </row>
    <row r="7" spans="1:22" ht="17.25" customHeight="1" x14ac:dyDescent="0.25">
      <c r="A7" s="1"/>
      <c r="B7" s="4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1"/>
    </row>
    <row r="8" spans="1:22" ht="17.25" customHeight="1" x14ac:dyDescent="0.25">
      <c r="A8" s="50"/>
      <c r="B8" s="50" t="s">
        <v>5</v>
      </c>
      <c r="C8" s="50" t="s">
        <v>6</v>
      </c>
      <c r="D8" s="50" t="s">
        <v>7</v>
      </c>
      <c r="E8" s="50" t="s">
        <v>59</v>
      </c>
      <c r="F8" s="50" t="s">
        <v>8</v>
      </c>
      <c r="G8" s="50" t="s">
        <v>9</v>
      </c>
      <c r="H8" s="50" t="s">
        <v>10</v>
      </c>
      <c r="I8" s="50" t="s">
        <v>11</v>
      </c>
      <c r="J8" s="50" t="s">
        <v>12</v>
      </c>
      <c r="K8" s="50" t="s">
        <v>13</v>
      </c>
      <c r="L8" s="50" t="s">
        <v>14</v>
      </c>
      <c r="M8" s="57" t="s">
        <v>15</v>
      </c>
      <c r="N8" s="58"/>
      <c r="O8" s="59"/>
      <c r="P8" s="50" t="s">
        <v>0</v>
      </c>
      <c r="Q8" s="53" t="s">
        <v>56</v>
      </c>
      <c r="R8" s="53"/>
      <c r="S8" s="53"/>
      <c r="T8" s="53"/>
      <c r="U8" s="50" t="s">
        <v>16</v>
      </c>
    </row>
    <row r="9" spans="1:22" ht="17.25" customHeight="1" x14ac:dyDescent="0.25">
      <c r="A9" s="55"/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60"/>
      <c r="N9" s="61"/>
      <c r="O9" s="62"/>
      <c r="P9" s="55"/>
      <c r="Q9" s="53" t="s">
        <v>17</v>
      </c>
      <c r="R9" s="53" t="s">
        <v>1</v>
      </c>
      <c r="S9" s="53" t="s">
        <v>18</v>
      </c>
      <c r="T9" s="53" t="s">
        <v>19</v>
      </c>
      <c r="U9" s="51"/>
    </row>
    <row r="10" spans="1:22" ht="57" customHeight="1" x14ac:dyDescent="0.25">
      <c r="A10" s="56"/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6" t="s">
        <v>20</v>
      </c>
      <c r="N10" s="6" t="s">
        <v>21</v>
      </c>
      <c r="O10" s="6" t="s">
        <v>22</v>
      </c>
      <c r="P10" s="56"/>
      <c r="Q10" s="53"/>
      <c r="R10" s="53"/>
      <c r="S10" s="53"/>
      <c r="T10" s="53"/>
      <c r="U10" s="52"/>
      <c r="V10" s="31"/>
    </row>
    <row r="11" spans="1:22" x14ac:dyDescent="0.25">
      <c r="A11" s="8" t="s">
        <v>23</v>
      </c>
      <c r="B11" s="8" t="s">
        <v>24</v>
      </c>
      <c r="C11" s="7" t="s">
        <v>25</v>
      </c>
      <c r="D11" s="7" t="s">
        <v>26</v>
      </c>
      <c r="E11" s="7"/>
      <c r="F11" s="7" t="s">
        <v>27</v>
      </c>
      <c r="G11" s="9" t="s">
        <v>28</v>
      </c>
      <c r="H11" s="7" t="s">
        <v>29</v>
      </c>
      <c r="I11" s="7" t="s">
        <v>30</v>
      </c>
      <c r="J11" s="9" t="s">
        <v>31</v>
      </c>
      <c r="K11" s="7" t="s">
        <v>32</v>
      </c>
      <c r="L11" s="7" t="s">
        <v>33</v>
      </c>
      <c r="M11" s="7" t="s">
        <v>34</v>
      </c>
      <c r="N11" s="9" t="s">
        <v>35</v>
      </c>
      <c r="O11" s="7" t="s">
        <v>36</v>
      </c>
      <c r="P11" s="7" t="s">
        <v>37</v>
      </c>
      <c r="Q11" s="7" t="s">
        <v>38</v>
      </c>
      <c r="R11" s="7" t="s">
        <v>39</v>
      </c>
      <c r="S11" s="9" t="s">
        <v>40</v>
      </c>
      <c r="T11" s="7" t="s">
        <v>41</v>
      </c>
      <c r="U11" s="7" t="s">
        <v>42</v>
      </c>
    </row>
    <row r="12" spans="1:22" ht="30.75" customHeight="1" x14ac:dyDescent="0.25">
      <c r="A12" s="10" t="s">
        <v>51</v>
      </c>
      <c r="B12" s="63" t="s">
        <v>168</v>
      </c>
      <c r="C12" s="12" t="s">
        <v>57</v>
      </c>
      <c r="D12" s="12" t="s">
        <v>53</v>
      </c>
      <c r="E12" s="12" t="s">
        <v>58</v>
      </c>
      <c r="F12" s="13" t="s">
        <v>52</v>
      </c>
      <c r="G12" s="12"/>
      <c r="H12" s="14">
        <v>100</v>
      </c>
      <c r="I12" s="13" t="s">
        <v>45</v>
      </c>
      <c r="J12" s="13" t="s">
        <v>49</v>
      </c>
      <c r="K12" s="12" t="s">
        <v>50</v>
      </c>
      <c r="L12" s="10" t="s">
        <v>155</v>
      </c>
      <c r="M12" s="15">
        <v>0</v>
      </c>
      <c r="N12" s="15">
        <v>100</v>
      </c>
      <c r="O12" s="15">
        <v>0</v>
      </c>
      <c r="P12" s="13" t="s">
        <v>60</v>
      </c>
      <c r="Q12" s="18">
        <v>41972500</v>
      </c>
      <c r="R12" s="17">
        <v>11.23</v>
      </c>
      <c r="S12" s="18">
        <f>Q12*R12</f>
        <v>471351175</v>
      </c>
      <c r="T12" s="18">
        <f>S12*1.12</f>
        <v>527913316.00000006</v>
      </c>
      <c r="U12" s="16" t="s">
        <v>53</v>
      </c>
      <c r="V12" s="32" t="s">
        <v>169</v>
      </c>
    </row>
    <row r="13" spans="1:22" ht="30.75" customHeight="1" x14ac:dyDescent="0.25">
      <c r="A13" s="10" t="s">
        <v>51</v>
      </c>
      <c r="B13" s="11" t="s">
        <v>2</v>
      </c>
      <c r="C13" s="12" t="s">
        <v>68</v>
      </c>
      <c r="D13" s="12" t="s">
        <v>69</v>
      </c>
      <c r="E13" s="12" t="s">
        <v>70</v>
      </c>
      <c r="F13" s="13" t="s">
        <v>44</v>
      </c>
      <c r="G13" s="12"/>
      <c r="H13" s="14">
        <v>100</v>
      </c>
      <c r="I13" s="13" t="s">
        <v>45</v>
      </c>
      <c r="J13" s="13" t="s">
        <v>49</v>
      </c>
      <c r="K13" s="12" t="s">
        <v>50</v>
      </c>
      <c r="L13" s="10" t="s">
        <v>155</v>
      </c>
      <c r="M13" s="15">
        <v>0</v>
      </c>
      <c r="N13" s="15">
        <v>100</v>
      </c>
      <c r="O13" s="15">
        <v>0</v>
      </c>
      <c r="P13" s="13" t="s">
        <v>67</v>
      </c>
      <c r="Q13" s="18">
        <f>S13/R13</f>
        <v>190476.19047619047</v>
      </c>
      <c r="R13" s="17">
        <f>210*470</f>
        <v>98700</v>
      </c>
      <c r="S13" s="18">
        <f>40000000*470</f>
        <v>18800000000</v>
      </c>
      <c r="T13" s="18">
        <f t="shared" ref="T13:T22" si="0">S13*1.12</f>
        <v>21056000000.000004</v>
      </c>
      <c r="U13" s="16" t="s">
        <v>66</v>
      </c>
      <c r="V13" s="19"/>
    </row>
    <row r="14" spans="1:22" ht="30.75" customHeight="1" x14ac:dyDescent="0.25">
      <c r="A14" s="10" t="s">
        <v>51</v>
      </c>
      <c r="B14" s="11" t="s">
        <v>3</v>
      </c>
      <c r="C14" s="12" t="s">
        <v>89</v>
      </c>
      <c r="D14" s="12" t="s">
        <v>90</v>
      </c>
      <c r="E14" s="12" t="s">
        <v>91</v>
      </c>
      <c r="F14" s="13" t="s">
        <v>74</v>
      </c>
      <c r="G14" s="12"/>
      <c r="H14" s="14">
        <v>100</v>
      </c>
      <c r="I14" s="13" t="s">
        <v>45</v>
      </c>
      <c r="J14" s="13" t="s">
        <v>49</v>
      </c>
      <c r="K14" s="12" t="s">
        <v>50</v>
      </c>
      <c r="L14" s="10" t="s">
        <v>155</v>
      </c>
      <c r="M14" s="15">
        <v>0</v>
      </c>
      <c r="N14" s="15">
        <v>0</v>
      </c>
      <c r="O14" s="15">
        <v>100</v>
      </c>
      <c r="P14" s="13" t="s">
        <v>88</v>
      </c>
      <c r="Q14" s="18">
        <v>16</v>
      </c>
      <c r="R14" s="17">
        <v>1800</v>
      </c>
      <c r="S14" s="18">
        <f t="shared" ref="S14:S22" si="1">Q14*R14</f>
        <v>28800</v>
      </c>
      <c r="T14" s="18">
        <f t="shared" si="0"/>
        <v>32256.000000000004</v>
      </c>
      <c r="U14" s="16" t="s">
        <v>79</v>
      </c>
      <c r="V14" s="19"/>
    </row>
    <row r="15" spans="1:22" ht="30.75" customHeight="1" x14ac:dyDescent="0.25">
      <c r="A15" s="10" t="s">
        <v>51</v>
      </c>
      <c r="B15" s="11" t="s">
        <v>71</v>
      </c>
      <c r="C15" s="12" t="s">
        <v>89</v>
      </c>
      <c r="D15" s="12" t="s">
        <v>90</v>
      </c>
      <c r="E15" s="12" t="s">
        <v>91</v>
      </c>
      <c r="F15" s="13" t="s">
        <v>74</v>
      </c>
      <c r="G15" s="12"/>
      <c r="H15" s="14">
        <v>100</v>
      </c>
      <c r="I15" s="13" t="s">
        <v>45</v>
      </c>
      <c r="J15" s="13" t="s">
        <v>49</v>
      </c>
      <c r="K15" s="12" t="s">
        <v>50</v>
      </c>
      <c r="L15" s="10" t="s">
        <v>155</v>
      </c>
      <c r="M15" s="15">
        <v>0</v>
      </c>
      <c r="N15" s="15">
        <v>0</v>
      </c>
      <c r="O15" s="15">
        <v>100</v>
      </c>
      <c r="P15" s="13" t="s">
        <v>88</v>
      </c>
      <c r="Q15" s="18">
        <v>8</v>
      </c>
      <c r="R15" s="17">
        <v>2940</v>
      </c>
      <c r="S15" s="18">
        <f t="shared" si="1"/>
        <v>23520</v>
      </c>
      <c r="T15" s="18">
        <f t="shared" si="0"/>
        <v>26342.400000000001</v>
      </c>
      <c r="U15" s="16" t="s">
        <v>80</v>
      </c>
      <c r="V15" s="19"/>
    </row>
    <row r="16" spans="1:22" ht="30.75" customHeight="1" x14ac:dyDescent="0.25">
      <c r="A16" s="10" t="s">
        <v>51</v>
      </c>
      <c r="B16" s="11" t="s">
        <v>72</v>
      </c>
      <c r="C16" s="12" t="s">
        <v>92</v>
      </c>
      <c r="D16" s="12" t="s">
        <v>93</v>
      </c>
      <c r="E16" s="12" t="s">
        <v>91</v>
      </c>
      <c r="F16" s="13" t="s">
        <v>74</v>
      </c>
      <c r="G16" s="12"/>
      <c r="H16" s="14">
        <v>100</v>
      </c>
      <c r="I16" s="13" t="s">
        <v>45</v>
      </c>
      <c r="J16" s="13" t="s">
        <v>49</v>
      </c>
      <c r="K16" s="12" t="s">
        <v>50</v>
      </c>
      <c r="L16" s="10" t="s">
        <v>155</v>
      </c>
      <c r="M16" s="15">
        <v>0</v>
      </c>
      <c r="N16" s="15">
        <v>0</v>
      </c>
      <c r="O16" s="15">
        <v>100</v>
      </c>
      <c r="P16" s="13" t="s">
        <v>88</v>
      </c>
      <c r="Q16" s="18">
        <v>32</v>
      </c>
      <c r="R16" s="17">
        <v>600</v>
      </c>
      <c r="S16" s="18">
        <f t="shared" si="1"/>
        <v>19200</v>
      </c>
      <c r="T16" s="18">
        <f t="shared" si="0"/>
        <v>21504.000000000004</v>
      </c>
      <c r="U16" s="16" t="s">
        <v>81</v>
      </c>
      <c r="V16" s="19"/>
    </row>
    <row r="17" spans="1:22" ht="30.75" customHeight="1" x14ac:dyDescent="0.25">
      <c r="A17" s="10" t="s">
        <v>51</v>
      </c>
      <c r="B17" s="11" t="s">
        <v>73</v>
      </c>
      <c r="C17" s="12" t="s">
        <v>94</v>
      </c>
      <c r="D17" s="12" t="s">
        <v>95</v>
      </c>
      <c r="E17" s="12" t="s">
        <v>91</v>
      </c>
      <c r="F17" s="13" t="s">
        <v>74</v>
      </c>
      <c r="G17" s="12"/>
      <c r="H17" s="14">
        <v>100</v>
      </c>
      <c r="I17" s="13" t="s">
        <v>45</v>
      </c>
      <c r="J17" s="13" t="s">
        <v>49</v>
      </c>
      <c r="K17" s="12" t="s">
        <v>50</v>
      </c>
      <c r="L17" s="10" t="s">
        <v>155</v>
      </c>
      <c r="M17" s="15">
        <v>0</v>
      </c>
      <c r="N17" s="15">
        <v>0</v>
      </c>
      <c r="O17" s="15">
        <v>100</v>
      </c>
      <c r="P17" s="13" t="s">
        <v>88</v>
      </c>
      <c r="Q17" s="18">
        <v>16</v>
      </c>
      <c r="R17" s="17">
        <v>3720</v>
      </c>
      <c r="S17" s="18">
        <f t="shared" si="1"/>
        <v>59520</v>
      </c>
      <c r="T17" s="18">
        <f t="shared" si="0"/>
        <v>66662.400000000009</v>
      </c>
      <c r="U17" s="16" t="s">
        <v>82</v>
      </c>
      <c r="V17" s="19"/>
    </row>
    <row r="18" spans="1:22" ht="30.75" customHeight="1" x14ac:dyDescent="0.25">
      <c r="A18" s="10" t="s">
        <v>51</v>
      </c>
      <c r="B18" s="11" t="s">
        <v>104</v>
      </c>
      <c r="C18" s="12" t="s">
        <v>94</v>
      </c>
      <c r="D18" s="12" t="s">
        <v>95</v>
      </c>
      <c r="E18" s="12" t="s">
        <v>91</v>
      </c>
      <c r="F18" s="13" t="s">
        <v>74</v>
      </c>
      <c r="G18" s="12"/>
      <c r="H18" s="14">
        <v>100</v>
      </c>
      <c r="I18" s="13" t="s">
        <v>45</v>
      </c>
      <c r="J18" s="13" t="s">
        <v>49</v>
      </c>
      <c r="K18" s="12" t="s">
        <v>50</v>
      </c>
      <c r="L18" s="10" t="s">
        <v>155</v>
      </c>
      <c r="M18" s="15">
        <v>0</v>
      </c>
      <c r="N18" s="15">
        <v>0</v>
      </c>
      <c r="O18" s="15">
        <v>100</v>
      </c>
      <c r="P18" s="13" t="s">
        <v>88</v>
      </c>
      <c r="Q18" s="18">
        <v>8</v>
      </c>
      <c r="R18" s="17">
        <v>4920</v>
      </c>
      <c r="S18" s="18">
        <f t="shared" si="1"/>
        <v>39360</v>
      </c>
      <c r="T18" s="18">
        <f t="shared" si="0"/>
        <v>44083.200000000004</v>
      </c>
      <c r="U18" s="16" t="s">
        <v>83</v>
      </c>
      <c r="V18" s="19"/>
    </row>
    <row r="19" spans="1:22" ht="30.75" customHeight="1" x14ac:dyDescent="0.25">
      <c r="A19" s="10" t="s">
        <v>51</v>
      </c>
      <c r="B19" s="11" t="s">
        <v>105</v>
      </c>
      <c r="C19" s="12" t="s">
        <v>96</v>
      </c>
      <c r="D19" s="12" t="s">
        <v>97</v>
      </c>
      <c r="E19" s="12" t="s">
        <v>98</v>
      </c>
      <c r="F19" s="13" t="s">
        <v>74</v>
      </c>
      <c r="G19" s="12"/>
      <c r="H19" s="14">
        <v>100</v>
      </c>
      <c r="I19" s="13" t="s">
        <v>45</v>
      </c>
      <c r="J19" s="13" t="s">
        <v>49</v>
      </c>
      <c r="K19" s="12" t="s">
        <v>50</v>
      </c>
      <c r="L19" s="10" t="s">
        <v>155</v>
      </c>
      <c r="M19" s="15">
        <v>0</v>
      </c>
      <c r="N19" s="15">
        <v>0</v>
      </c>
      <c r="O19" s="15">
        <v>100</v>
      </c>
      <c r="P19" s="13" t="s">
        <v>88</v>
      </c>
      <c r="Q19" s="18">
        <v>8</v>
      </c>
      <c r="R19" s="17">
        <v>12805</v>
      </c>
      <c r="S19" s="18">
        <f t="shared" si="1"/>
        <v>102440</v>
      </c>
      <c r="T19" s="18">
        <f t="shared" si="0"/>
        <v>114732.80000000002</v>
      </c>
      <c r="U19" s="16" t="s">
        <v>84</v>
      </c>
      <c r="V19" s="19"/>
    </row>
    <row r="20" spans="1:22" ht="30.75" customHeight="1" x14ac:dyDescent="0.25">
      <c r="A20" s="10" t="s">
        <v>51</v>
      </c>
      <c r="B20" s="11" t="s">
        <v>106</v>
      </c>
      <c r="C20" s="12" t="s">
        <v>96</v>
      </c>
      <c r="D20" s="12" t="s">
        <v>97</v>
      </c>
      <c r="E20" s="12" t="s">
        <v>98</v>
      </c>
      <c r="F20" s="13" t="s">
        <v>74</v>
      </c>
      <c r="G20" s="12"/>
      <c r="H20" s="14">
        <v>100</v>
      </c>
      <c r="I20" s="13" t="s">
        <v>45</v>
      </c>
      <c r="J20" s="13" t="s">
        <v>49</v>
      </c>
      <c r="K20" s="12" t="s">
        <v>50</v>
      </c>
      <c r="L20" s="10" t="s">
        <v>155</v>
      </c>
      <c r="M20" s="15">
        <v>0</v>
      </c>
      <c r="N20" s="15">
        <v>0</v>
      </c>
      <c r="O20" s="15">
        <v>100</v>
      </c>
      <c r="P20" s="13" t="s">
        <v>88</v>
      </c>
      <c r="Q20" s="18">
        <v>4</v>
      </c>
      <c r="R20" s="17">
        <v>14065</v>
      </c>
      <c r="S20" s="18">
        <f t="shared" si="1"/>
        <v>56260</v>
      </c>
      <c r="T20" s="18">
        <f t="shared" si="0"/>
        <v>63011.200000000004</v>
      </c>
      <c r="U20" s="16" t="s">
        <v>85</v>
      </c>
      <c r="V20" s="19"/>
    </row>
    <row r="21" spans="1:22" ht="30.75" customHeight="1" x14ac:dyDescent="0.25">
      <c r="A21" s="10" t="s">
        <v>51</v>
      </c>
      <c r="B21" s="11" t="s">
        <v>107</v>
      </c>
      <c r="C21" s="12" t="s">
        <v>99</v>
      </c>
      <c r="D21" s="12" t="s">
        <v>100</v>
      </c>
      <c r="E21" s="12" t="s">
        <v>101</v>
      </c>
      <c r="F21" s="13" t="s">
        <v>74</v>
      </c>
      <c r="G21" s="12"/>
      <c r="H21" s="14">
        <v>100</v>
      </c>
      <c r="I21" s="13" t="s">
        <v>45</v>
      </c>
      <c r="J21" s="13" t="s">
        <v>49</v>
      </c>
      <c r="K21" s="12" t="s">
        <v>50</v>
      </c>
      <c r="L21" s="10" t="s">
        <v>155</v>
      </c>
      <c r="M21" s="15">
        <v>0</v>
      </c>
      <c r="N21" s="15">
        <v>0</v>
      </c>
      <c r="O21" s="15">
        <v>100</v>
      </c>
      <c r="P21" s="13" t="s">
        <v>88</v>
      </c>
      <c r="Q21" s="18">
        <v>24</v>
      </c>
      <c r="R21" s="17">
        <v>2470</v>
      </c>
      <c r="S21" s="18">
        <f t="shared" si="1"/>
        <v>59280</v>
      </c>
      <c r="T21" s="18">
        <f t="shared" si="0"/>
        <v>66393.600000000006</v>
      </c>
      <c r="U21" s="16" t="s">
        <v>86</v>
      </c>
      <c r="V21" s="19"/>
    </row>
    <row r="22" spans="1:22" ht="30.75" customHeight="1" x14ac:dyDescent="0.25">
      <c r="A22" s="10" t="s">
        <v>51</v>
      </c>
      <c r="B22" s="11" t="s">
        <v>108</v>
      </c>
      <c r="C22" s="12" t="s">
        <v>102</v>
      </c>
      <c r="D22" s="12" t="s">
        <v>100</v>
      </c>
      <c r="E22" s="12" t="s">
        <v>103</v>
      </c>
      <c r="F22" s="13" t="s">
        <v>74</v>
      </c>
      <c r="G22" s="12"/>
      <c r="H22" s="14">
        <v>100</v>
      </c>
      <c r="I22" s="13" t="s">
        <v>45</v>
      </c>
      <c r="J22" s="13" t="s">
        <v>49</v>
      </c>
      <c r="K22" s="12" t="s">
        <v>50</v>
      </c>
      <c r="L22" s="10" t="s">
        <v>155</v>
      </c>
      <c r="M22" s="15">
        <v>0</v>
      </c>
      <c r="N22" s="15">
        <v>0</v>
      </c>
      <c r="O22" s="15">
        <v>100</v>
      </c>
      <c r="P22" s="13" t="s">
        <v>88</v>
      </c>
      <c r="Q22" s="18">
        <v>24</v>
      </c>
      <c r="R22" s="17">
        <v>1170</v>
      </c>
      <c r="S22" s="18">
        <f t="shared" si="1"/>
        <v>28080</v>
      </c>
      <c r="T22" s="18">
        <f t="shared" si="0"/>
        <v>31449.600000000002</v>
      </c>
      <c r="U22" s="16" t="s">
        <v>87</v>
      </c>
      <c r="V22" s="19"/>
    </row>
    <row r="23" spans="1:22" ht="30.75" customHeight="1" x14ac:dyDescent="0.25">
      <c r="A23" s="10" t="s">
        <v>51</v>
      </c>
      <c r="B23" s="11" t="s">
        <v>117</v>
      </c>
      <c r="C23" s="12" t="s">
        <v>114</v>
      </c>
      <c r="D23" s="12" t="s">
        <v>115</v>
      </c>
      <c r="E23" s="12" t="s">
        <v>91</v>
      </c>
      <c r="F23" s="13" t="s">
        <v>74</v>
      </c>
      <c r="G23" s="12"/>
      <c r="H23" s="14">
        <v>100</v>
      </c>
      <c r="I23" s="13" t="s">
        <v>45</v>
      </c>
      <c r="J23" s="13" t="s">
        <v>49</v>
      </c>
      <c r="K23" s="12" t="s">
        <v>50</v>
      </c>
      <c r="L23" s="10" t="s">
        <v>155</v>
      </c>
      <c r="M23" s="15">
        <v>0</v>
      </c>
      <c r="N23" s="15">
        <v>0</v>
      </c>
      <c r="O23" s="15">
        <v>100</v>
      </c>
      <c r="P23" s="13" t="s">
        <v>88</v>
      </c>
      <c r="Q23" s="18">
        <v>8</v>
      </c>
      <c r="R23" s="17">
        <v>3900</v>
      </c>
      <c r="S23" s="18">
        <v>31200</v>
      </c>
      <c r="T23" s="18">
        <v>34944</v>
      </c>
      <c r="U23" s="16" t="s">
        <v>116</v>
      </c>
      <c r="V23" s="19"/>
    </row>
    <row r="24" spans="1:22" ht="30.75" customHeight="1" x14ac:dyDescent="0.25">
      <c r="A24" s="10" t="s">
        <v>51</v>
      </c>
      <c r="B24" s="11" t="s">
        <v>111</v>
      </c>
      <c r="C24" s="12" t="s">
        <v>57</v>
      </c>
      <c r="D24" s="12" t="s">
        <v>53</v>
      </c>
      <c r="E24" s="12" t="s">
        <v>58</v>
      </c>
      <c r="F24" s="13" t="s">
        <v>52</v>
      </c>
      <c r="G24" s="12"/>
      <c r="H24" s="14">
        <v>100</v>
      </c>
      <c r="I24" s="13" t="s">
        <v>45</v>
      </c>
      <c r="J24" s="13" t="s">
        <v>49</v>
      </c>
      <c r="K24" s="12" t="s">
        <v>50</v>
      </c>
      <c r="L24" s="10" t="s">
        <v>155</v>
      </c>
      <c r="M24" s="15">
        <v>0</v>
      </c>
      <c r="N24" s="15">
        <v>100</v>
      </c>
      <c r="O24" s="15">
        <v>0</v>
      </c>
      <c r="P24" s="13" t="s">
        <v>60</v>
      </c>
      <c r="Q24" s="18">
        <f>400*8*12</f>
        <v>38400</v>
      </c>
      <c r="R24" s="17">
        <v>6.2799999999999994</v>
      </c>
      <c r="S24" s="18">
        <f t="shared" ref="S24:S32" si="2">Q24*R24</f>
        <v>241151.99999999997</v>
      </c>
      <c r="T24" s="18">
        <f t="shared" ref="T24:T32" si="3">S24*1.12</f>
        <v>270090.23999999999</v>
      </c>
      <c r="U24" s="16" t="s">
        <v>112</v>
      </c>
      <c r="V24" s="19"/>
    </row>
    <row r="25" spans="1:22" ht="30.75" customHeight="1" x14ac:dyDescent="0.25">
      <c r="A25" s="10" t="s">
        <v>51</v>
      </c>
      <c r="B25" s="11" t="s">
        <v>113</v>
      </c>
      <c r="C25" s="12" t="s">
        <v>118</v>
      </c>
      <c r="D25" s="12" t="s">
        <v>124</v>
      </c>
      <c r="E25" s="12" t="s">
        <v>125</v>
      </c>
      <c r="F25" s="13" t="s">
        <v>74</v>
      </c>
      <c r="G25" s="12"/>
      <c r="H25" s="14">
        <v>100</v>
      </c>
      <c r="I25" s="13" t="s">
        <v>45</v>
      </c>
      <c r="J25" s="13" t="s">
        <v>49</v>
      </c>
      <c r="K25" s="12" t="s">
        <v>50</v>
      </c>
      <c r="L25" s="10" t="s">
        <v>155</v>
      </c>
      <c r="M25" s="15">
        <v>0</v>
      </c>
      <c r="N25" s="15">
        <v>0</v>
      </c>
      <c r="O25" s="15">
        <v>100</v>
      </c>
      <c r="P25" s="13" t="s">
        <v>129</v>
      </c>
      <c r="Q25" s="18">
        <v>1</v>
      </c>
      <c r="R25" s="17">
        <v>119196.42857142857</v>
      </c>
      <c r="S25" s="18">
        <f t="shared" si="2"/>
        <v>119196.42857142857</v>
      </c>
      <c r="T25" s="18">
        <f t="shared" si="3"/>
        <v>133500</v>
      </c>
      <c r="U25" s="16" t="s">
        <v>123</v>
      </c>
      <c r="V25" s="19"/>
    </row>
    <row r="26" spans="1:22" ht="30.75" customHeight="1" x14ac:dyDescent="0.25">
      <c r="A26" s="10" t="s">
        <v>51</v>
      </c>
      <c r="B26" s="11" t="s">
        <v>119</v>
      </c>
      <c r="C26" s="12" t="s">
        <v>130</v>
      </c>
      <c r="D26" s="12" t="s">
        <v>132</v>
      </c>
      <c r="E26" s="12" t="s">
        <v>133</v>
      </c>
      <c r="F26" s="13" t="s">
        <v>74</v>
      </c>
      <c r="G26" s="12"/>
      <c r="H26" s="14">
        <v>0</v>
      </c>
      <c r="I26" s="13" t="s">
        <v>45</v>
      </c>
      <c r="J26" s="13" t="s">
        <v>49</v>
      </c>
      <c r="K26" s="12" t="s">
        <v>50</v>
      </c>
      <c r="L26" s="10" t="s">
        <v>155</v>
      </c>
      <c r="M26" s="15">
        <v>0</v>
      </c>
      <c r="N26" s="15">
        <v>0</v>
      </c>
      <c r="O26" s="15">
        <v>100</v>
      </c>
      <c r="P26" s="13" t="s">
        <v>88</v>
      </c>
      <c r="Q26" s="18">
        <v>50</v>
      </c>
      <c r="R26" s="17">
        <v>2530</v>
      </c>
      <c r="S26" s="18">
        <f t="shared" si="2"/>
        <v>126500</v>
      </c>
      <c r="T26" s="18">
        <f t="shared" si="3"/>
        <v>141680</v>
      </c>
      <c r="U26" s="16" t="s">
        <v>131</v>
      </c>
      <c r="V26" s="19"/>
    </row>
    <row r="27" spans="1:22" ht="30.75" customHeight="1" x14ac:dyDescent="0.25">
      <c r="A27" s="10" t="s">
        <v>51</v>
      </c>
      <c r="B27" s="11" t="s">
        <v>120</v>
      </c>
      <c r="C27" s="12" t="s">
        <v>136</v>
      </c>
      <c r="D27" s="12" t="s">
        <v>135</v>
      </c>
      <c r="E27" s="12" t="s">
        <v>134</v>
      </c>
      <c r="F27" s="13" t="s">
        <v>74</v>
      </c>
      <c r="G27" s="12"/>
      <c r="H27" s="14">
        <v>0</v>
      </c>
      <c r="I27" s="13" t="s">
        <v>45</v>
      </c>
      <c r="J27" s="13" t="s">
        <v>49</v>
      </c>
      <c r="K27" s="12" t="s">
        <v>50</v>
      </c>
      <c r="L27" s="10" t="s">
        <v>155</v>
      </c>
      <c r="M27" s="15">
        <v>0</v>
      </c>
      <c r="N27" s="15">
        <v>0</v>
      </c>
      <c r="O27" s="15">
        <v>100</v>
      </c>
      <c r="P27" s="13" t="s">
        <v>88</v>
      </c>
      <c r="Q27" s="18">
        <v>8</v>
      </c>
      <c r="R27" s="17">
        <v>13200</v>
      </c>
      <c r="S27" s="18">
        <f t="shared" si="2"/>
        <v>105600</v>
      </c>
      <c r="T27" s="18">
        <f t="shared" si="3"/>
        <v>118272.00000000001</v>
      </c>
      <c r="U27" s="16" t="s">
        <v>137</v>
      </c>
      <c r="V27" s="19"/>
    </row>
    <row r="28" spans="1:22" ht="30.75" customHeight="1" x14ac:dyDescent="0.25">
      <c r="A28" s="10" t="s">
        <v>51</v>
      </c>
      <c r="B28" s="11" t="s">
        <v>121</v>
      </c>
      <c r="C28" s="12" t="s">
        <v>140</v>
      </c>
      <c r="D28" s="12" t="s">
        <v>139</v>
      </c>
      <c r="E28" s="12" t="s">
        <v>138</v>
      </c>
      <c r="F28" s="13" t="s">
        <v>74</v>
      </c>
      <c r="G28" s="12"/>
      <c r="H28" s="14">
        <v>0</v>
      </c>
      <c r="I28" s="13" t="s">
        <v>45</v>
      </c>
      <c r="J28" s="13" t="s">
        <v>49</v>
      </c>
      <c r="K28" s="12" t="s">
        <v>50</v>
      </c>
      <c r="L28" s="10" t="s">
        <v>155</v>
      </c>
      <c r="M28" s="15">
        <v>0</v>
      </c>
      <c r="N28" s="15">
        <v>0</v>
      </c>
      <c r="O28" s="15">
        <v>100</v>
      </c>
      <c r="P28" s="13" t="s">
        <v>88</v>
      </c>
      <c r="Q28" s="18">
        <v>500</v>
      </c>
      <c r="R28" s="17">
        <v>200</v>
      </c>
      <c r="S28" s="18">
        <f t="shared" si="2"/>
        <v>100000</v>
      </c>
      <c r="T28" s="18">
        <f t="shared" si="3"/>
        <v>112000.00000000001</v>
      </c>
      <c r="U28" s="16" t="s">
        <v>141</v>
      </c>
      <c r="V28" s="19"/>
    </row>
    <row r="29" spans="1:22" ht="30.75" customHeight="1" x14ac:dyDescent="0.25">
      <c r="A29" s="10" t="s">
        <v>51</v>
      </c>
      <c r="B29" s="11" t="s">
        <v>122</v>
      </c>
      <c r="C29" s="12" t="s">
        <v>142</v>
      </c>
      <c r="D29" s="12" t="s">
        <v>143</v>
      </c>
      <c r="E29" s="12" t="s">
        <v>144</v>
      </c>
      <c r="F29" s="13" t="s">
        <v>74</v>
      </c>
      <c r="G29" s="12"/>
      <c r="H29" s="30">
        <v>0</v>
      </c>
      <c r="I29" s="13" t="s">
        <v>45</v>
      </c>
      <c r="J29" s="13" t="s">
        <v>49</v>
      </c>
      <c r="K29" s="12" t="s">
        <v>50</v>
      </c>
      <c r="L29" s="10" t="s">
        <v>155</v>
      </c>
      <c r="M29" s="15">
        <v>0</v>
      </c>
      <c r="N29" s="15">
        <v>0</v>
      </c>
      <c r="O29" s="15">
        <v>100</v>
      </c>
      <c r="P29" s="13" t="s">
        <v>88</v>
      </c>
      <c r="Q29" s="18">
        <v>20</v>
      </c>
      <c r="R29" s="17">
        <v>1375</v>
      </c>
      <c r="S29" s="18">
        <f t="shared" si="2"/>
        <v>27500</v>
      </c>
      <c r="T29" s="18">
        <f t="shared" si="3"/>
        <v>30800.000000000004</v>
      </c>
      <c r="U29" s="16" t="s">
        <v>145</v>
      </c>
      <c r="V29" s="19"/>
    </row>
    <row r="30" spans="1:22" ht="30.75" customHeight="1" x14ac:dyDescent="0.25">
      <c r="A30" s="10" t="s">
        <v>51</v>
      </c>
      <c r="B30" s="11" t="s">
        <v>126</v>
      </c>
      <c r="C30" s="12" t="s">
        <v>148</v>
      </c>
      <c r="D30" s="12" t="s">
        <v>147</v>
      </c>
      <c r="E30" s="12" t="s">
        <v>146</v>
      </c>
      <c r="F30" s="13" t="s">
        <v>74</v>
      </c>
      <c r="G30" s="12"/>
      <c r="H30" s="30">
        <v>0</v>
      </c>
      <c r="I30" s="13" t="s">
        <v>45</v>
      </c>
      <c r="J30" s="13" t="s">
        <v>49</v>
      </c>
      <c r="K30" s="12" t="s">
        <v>50</v>
      </c>
      <c r="L30" s="10" t="s">
        <v>155</v>
      </c>
      <c r="M30" s="15">
        <v>0</v>
      </c>
      <c r="N30" s="15">
        <v>0</v>
      </c>
      <c r="O30" s="15">
        <v>100</v>
      </c>
      <c r="P30" s="13" t="s">
        <v>88</v>
      </c>
      <c r="Q30" s="18">
        <v>100</v>
      </c>
      <c r="R30" s="17">
        <v>500</v>
      </c>
      <c r="S30" s="18">
        <f t="shared" si="2"/>
        <v>50000</v>
      </c>
      <c r="T30" s="18">
        <f t="shared" si="3"/>
        <v>56000.000000000007</v>
      </c>
      <c r="U30" s="16" t="s">
        <v>149</v>
      </c>
      <c r="V30" s="19"/>
    </row>
    <row r="31" spans="1:22" ht="30.75" customHeight="1" x14ac:dyDescent="0.25">
      <c r="A31" s="10" t="s">
        <v>51</v>
      </c>
      <c r="B31" s="11" t="s">
        <v>127</v>
      </c>
      <c r="C31" s="12" t="s">
        <v>150</v>
      </c>
      <c r="D31" s="12" t="s">
        <v>151</v>
      </c>
      <c r="E31" s="12" t="s">
        <v>152</v>
      </c>
      <c r="F31" s="13" t="s">
        <v>74</v>
      </c>
      <c r="G31" s="12"/>
      <c r="H31" s="14">
        <v>0</v>
      </c>
      <c r="I31" s="13" t="s">
        <v>45</v>
      </c>
      <c r="J31" s="13" t="s">
        <v>49</v>
      </c>
      <c r="K31" s="12" t="s">
        <v>50</v>
      </c>
      <c r="L31" s="10" t="s">
        <v>155</v>
      </c>
      <c r="M31" s="15">
        <v>0</v>
      </c>
      <c r="N31" s="15">
        <v>0</v>
      </c>
      <c r="O31" s="15">
        <v>100</v>
      </c>
      <c r="P31" s="13" t="s">
        <v>88</v>
      </c>
      <c r="Q31" s="18">
        <v>50</v>
      </c>
      <c r="R31" s="17">
        <v>1363</v>
      </c>
      <c r="S31" s="18">
        <f t="shared" si="2"/>
        <v>68150</v>
      </c>
      <c r="T31" s="18">
        <f t="shared" si="3"/>
        <v>76328</v>
      </c>
      <c r="U31" s="16" t="s">
        <v>153</v>
      </c>
      <c r="V31" s="19"/>
    </row>
    <row r="32" spans="1:22" ht="30.75" customHeight="1" x14ac:dyDescent="0.25">
      <c r="A32" s="10" t="s">
        <v>51</v>
      </c>
      <c r="B32" s="11" t="s">
        <v>128</v>
      </c>
      <c r="C32" s="12" t="s">
        <v>150</v>
      </c>
      <c r="D32" s="12" t="s">
        <v>151</v>
      </c>
      <c r="E32" s="12" t="s">
        <v>152</v>
      </c>
      <c r="F32" s="13" t="s">
        <v>74</v>
      </c>
      <c r="G32" s="12"/>
      <c r="H32" s="14">
        <v>0</v>
      </c>
      <c r="I32" s="13" t="s">
        <v>45</v>
      </c>
      <c r="J32" s="13" t="s">
        <v>49</v>
      </c>
      <c r="K32" s="12" t="s">
        <v>50</v>
      </c>
      <c r="L32" s="10" t="s">
        <v>155</v>
      </c>
      <c r="M32" s="15">
        <v>0</v>
      </c>
      <c r="N32" s="15">
        <v>0</v>
      </c>
      <c r="O32" s="15">
        <v>100</v>
      </c>
      <c r="P32" s="13" t="s">
        <v>88</v>
      </c>
      <c r="Q32" s="18">
        <v>150</v>
      </c>
      <c r="R32" s="17">
        <v>121.15</v>
      </c>
      <c r="S32" s="18">
        <f t="shared" si="2"/>
        <v>18172.5</v>
      </c>
      <c r="T32" s="18">
        <f t="shared" si="3"/>
        <v>20353.2</v>
      </c>
      <c r="U32" s="16" t="s">
        <v>154</v>
      </c>
      <c r="V32" s="19"/>
    </row>
    <row r="33" spans="1:22" ht="30.75" customHeight="1" x14ac:dyDescent="0.25">
      <c r="A33" s="33" t="s">
        <v>51</v>
      </c>
      <c r="B33" s="34" t="s">
        <v>161</v>
      </c>
      <c r="C33" s="35" t="s">
        <v>156</v>
      </c>
      <c r="D33" s="35" t="s">
        <v>157</v>
      </c>
      <c r="E33" s="35" t="s">
        <v>158</v>
      </c>
      <c r="F33" s="36" t="s">
        <v>74</v>
      </c>
      <c r="G33" s="35"/>
      <c r="H33" s="30">
        <v>0</v>
      </c>
      <c r="I33" s="36" t="s">
        <v>45</v>
      </c>
      <c r="J33" s="36" t="s">
        <v>49</v>
      </c>
      <c r="K33" s="35" t="s">
        <v>50</v>
      </c>
      <c r="L33" s="33" t="s">
        <v>155</v>
      </c>
      <c r="M33" s="37">
        <v>100</v>
      </c>
      <c r="N33" s="37">
        <v>0</v>
      </c>
      <c r="O33" s="37">
        <v>0</v>
      </c>
      <c r="P33" s="36" t="s">
        <v>88</v>
      </c>
      <c r="Q33" s="38">
        <v>1</v>
      </c>
      <c r="R33" s="39">
        <v>168121.43</v>
      </c>
      <c r="S33" s="38">
        <f t="shared" ref="S33" si="4">Q33*R33</f>
        <v>168121.43</v>
      </c>
      <c r="T33" s="38">
        <f t="shared" ref="T33" si="5">S33*1.12</f>
        <v>188296.00160000002</v>
      </c>
      <c r="U33" s="40" t="s">
        <v>159</v>
      </c>
      <c r="V33" s="19" t="s">
        <v>160</v>
      </c>
    </row>
    <row r="34" spans="1:22" ht="30.75" customHeight="1" x14ac:dyDescent="0.25">
      <c r="A34" s="33" t="s">
        <v>51</v>
      </c>
      <c r="B34" s="34" t="s">
        <v>162</v>
      </c>
      <c r="C34" s="35" t="s">
        <v>57</v>
      </c>
      <c r="D34" s="35" t="s">
        <v>53</v>
      </c>
      <c r="E34" s="35" t="s">
        <v>58</v>
      </c>
      <c r="F34" s="36" t="s">
        <v>52</v>
      </c>
      <c r="G34" s="35"/>
      <c r="H34" s="30">
        <v>100</v>
      </c>
      <c r="I34" s="36" t="s">
        <v>45</v>
      </c>
      <c r="J34" s="36" t="s">
        <v>49</v>
      </c>
      <c r="K34" s="35" t="s">
        <v>50</v>
      </c>
      <c r="L34" s="33" t="s">
        <v>155</v>
      </c>
      <c r="M34" s="37">
        <v>0</v>
      </c>
      <c r="N34" s="37">
        <v>100</v>
      </c>
      <c r="O34" s="37">
        <v>0</v>
      </c>
      <c r="P34" s="36" t="s">
        <v>60</v>
      </c>
      <c r="Q34" s="38">
        <v>154560</v>
      </c>
      <c r="R34" s="39">
        <v>13.99</v>
      </c>
      <c r="S34" s="38">
        <f>Q34*R34</f>
        <v>2162294.4</v>
      </c>
      <c r="T34" s="38">
        <f>S34*1.12</f>
        <v>2421769.7280000001</v>
      </c>
      <c r="U34" s="40" t="s">
        <v>53</v>
      </c>
      <c r="V34" s="19" t="s">
        <v>160</v>
      </c>
    </row>
    <row r="35" spans="1:22" s="29" customFormat="1" ht="30" customHeight="1" x14ac:dyDescent="0.25">
      <c r="A35" s="48" t="s">
        <v>109</v>
      </c>
      <c r="B35" s="49"/>
      <c r="C35" s="21"/>
      <c r="D35" s="21"/>
      <c r="E35" s="21"/>
      <c r="F35" s="22"/>
      <c r="G35" s="21"/>
      <c r="H35" s="23"/>
      <c r="I35" s="22"/>
      <c r="J35" s="22"/>
      <c r="K35" s="21"/>
      <c r="L35" s="20"/>
      <c r="M35" s="24"/>
      <c r="N35" s="24"/>
      <c r="O35" s="24"/>
      <c r="P35" s="22"/>
      <c r="Q35" s="25"/>
      <c r="R35" s="26"/>
      <c r="S35" s="25">
        <f>SUM(S12:S34)</f>
        <v>19274985521.758572</v>
      </c>
      <c r="T35" s="25">
        <f>SUM(T12:T34)</f>
        <v>21587983784.369606</v>
      </c>
      <c r="U35" s="27"/>
      <c r="V35" s="28"/>
    </row>
    <row r="36" spans="1:22" ht="84" customHeight="1" x14ac:dyDescent="0.25">
      <c r="A36" s="10" t="s">
        <v>51</v>
      </c>
      <c r="B36" s="11" t="s">
        <v>43</v>
      </c>
      <c r="C36" s="12" t="s">
        <v>61</v>
      </c>
      <c r="D36" s="12" t="s">
        <v>62</v>
      </c>
      <c r="E36" s="12" t="s">
        <v>62</v>
      </c>
      <c r="F36" s="13" t="s">
        <v>52</v>
      </c>
      <c r="G36" s="12"/>
      <c r="H36" s="14">
        <v>100</v>
      </c>
      <c r="I36" s="13" t="s">
        <v>45</v>
      </c>
      <c r="J36" s="13" t="s">
        <v>49</v>
      </c>
      <c r="K36" s="12" t="s">
        <v>50</v>
      </c>
      <c r="L36" s="10"/>
      <c r="M36" s="15">
        <v>0</v>
      </c>
      <c r="N36" s="15">
        <v>100</v>
      </c>
      <c r="O36" s="15">
        <v>0</v>
      </c>
      <c r="P36" s="41"/>
      <c r="Q36" s="42">
        <v>1</v>
      </c>
      <c r="R36" s="42">
        <v>385453857.59999996</v>
      </c>
      <c r="S36" s="18">
        <f t="shared" ref="S36:S37" si="6">Q36*R36</f>
        <v>385453857.59999996</v>
      </c>
      <c r="T36" s="18">
        <f t="shared" ref="T36:T39" si="7">S36*1.12</f>
        <v>431708320.51200002</v>
      </c>
      <c r="U36" s="43" t="s">
        <v>54</v>
      </c>
      <c r="V36" s="19"/>
    </row>
    <row r="37" spans="1:22" ht="60" customHeight="1" x14ac:dyDescent="0.25">
      <c r="A37" s="10" t="s">
        <v>51</v>
      </c>
      <c r="B37" s="11" t="s">
        <v>65</v>
      </c>
      <c r="C37" s="12" t="s">
        <v>63</v>
      </c>
      <c r="D37" s="12" t="s">
        <v>64</v>
      </c>
      <c r="E37" s="12" t="s">
        <v>64</v>
      </c>
      <c r="F37" s="13" t="s">
        <v>52</v>
      </c>
      <c r="G37" s="12"/>
      <c r="H37" s="14">
        <v>100</v>
      </c>
      <c r="I37" s="13" t="s">
        <v>45</v>
      </c>
      <c r="J37" s="13" t="s">
        <v>49</v>
      </c>
      <c r="K37" s="12" t="s">
        <v>50</v>
      </c>
      <c r="L37" s="10"/>
      <c r="M37" s="15">
        <v>0</v>
      </c>
      <c r="N37" s="15">
        <v>100</v>
      </c>
      <c r="O37" s="15">
        <v>0</v>
      </c>
      <c r="P37" s="41"/>
      <c r="Q37" s="42">
        <v>1</v>
      </c>
      <c r="R37" s="42">
        <v>37013760</v>
      </c>
      <c r="S37" s="18">
        <f t="shared" si="6"/>
        <v>37013760</v>
      </c>
      <c r="T37" s="18">
        <f t="shared" si="7"/>
        <v>41455411.200000003</v>
      </c>
      <c r="U37" s="43" t="s">
        <v>55</v>
      </c>
      <c r="V37" s="19"/>
    </row>
    <row r="38" spans="1:22" ht="57" customHeight="1" x14ac:dyDescent="0.25">
      <c r="A38" s="10" t="s">
        <v>51</v>
      </c>
      <c r="B38" s="11" t="s">
        <v>75</v>
      </c>
      <c r="C38" s="12" t="s">
        <v>76</v>
      </c>
      <c r="D38" s="12" t="s">
        <v>77</v>
      </c>
      <c r="E38" s="12" t="s">
        <v>77</v>
      </c>
      <c r="F38" s="13" t="s">
        <v>74</v>
      </c>
      <c r="G38" s="41"/>
      <c r="H38" s="14">
        <v>100</v>
      </c>
      <c r="I38" s="13" t="s">
        <v>45</v>
      </c>
      <c r="J38" s="13" t="s">
        <v>49</v>
      </c>
      <c r="K38" s="12" t="s">
        <v>50</v>
      </c>
      <c r="L38" s="10"/>
      <c r="M38" s="15">
        <v>0</v>
      </c>
      <c r="N38" s="15">
        <v>100</v>
      </c>
      <c r="O38" s="15">
        <v>0</v>
      </c>
      <c r="P38" s="41"/>
      <c r="Q38" s="41">
        <v>1</v>
      </c>
      <c r="R38" s="44">
        <v>300000</v>
      </c>
      <c r="S38" s="18">
        <f t="shared" ref="S38" si="8">Q38*R38</f>
        <v>300000</v>
      </c>
      <c r="T38" s="18">
        <f t="shared" si="7"/>
        <v>336000.00000000006</v>
      </c>
      <c r="U38" s="43" t="s">
        <v>78</v>
      </c>
    </row>
    <row r="39" spans="1:22" ht="89.25" customHeight="1" x14ac:dyDescent="0.25">
      <c r="A39" s="33" t="s">
        <v>51</v>
      </c>
      <c r="B39" s="33" t="s">
        <v>167</v>
      </c>
      <c r="C39" s="35" t="s">
        <v>163</v>
      </c>
      <c r="D39" s="35" t="s">
        <v>164</v>
      </c>
      <c r="E39" s="35" t="s">
        <v>165</v>
      </c>
      <c r="F39" s="36" t="s">
        <v>52</v>
      </c>
      <c r="G39" s="45"/>
      <c r="H39" s="30">
        <v>100</v>
      </c>
      <c r="I39" s="36" t="s">
        <v>45</v>
      </c>
      <c r="J39" s="36" t="s">
        <v>49</v>
      </c>
      <c r="K39" s="35" t="s">
        <v>50</v>
      </c>
      <c r="L39" s="33"/>
      <c r="M39" s="37">
        <v>0</v>
      </c>
      <c r="N39" s="37">
        <v>100</v>
      </c>
      <c r="O39" s="37">
        <v>0</v>
      </c>
      <c r="P39" s="45"/>
      <c r="Q39" s="45">
        <v>1</v>
      </c>
      <c r="R39" s="46">
        <v>255178560</v>
      </c>
      <c r="S39" s="46">
        <v>255178560</v>
      </c>
      <c r="T39" s="38">
        <f t="shared" si="7"/>
        <v>285799987.20000005</v>
      </c>
      <c r="U39" s="47" t="s">
        <v>166</v>
      </c>
      <c r="V39" s="19" t="s">
        <v>160</v>
      </c>
    </row>
    <row r="40" spans="1:22" s="29" customFormat="1" ht="24.75" customHeight="1" x14ac:dyDescent="0.25">
      <c r="A40" s="48" t="s">
        <v>110</v>
      </c>
      <c r="B40" s="49"/>
      <c r="C40" s="21"/>
      <c r="D40" s="21"/>
      <c r="E40" s="21"/>
      <c r="F40" s="22"/>
      <c r="G40" s="21"/>
      <c r="H40" s="23"/>
      <c r="I40" s="22"/>
      <c r="J40" s="22"/>
      <c r="K40" s="21"/>
      <c r="L40" s="20"/>
      <c r="M40" s="24"/>
      <c r="N40" s="24"/>
      <c r="O40" s="24"/>
      <c r="P40" s="22"/>
      <c r="Q40" s="25"/>
      <c r="R40" s="26"/>
      <c r="S40" s="25">
        <f>SUM(S36:S39)</f>
        <v>677946177.5999999</v>
      </c>
      <c r="T40" s="25">
        <f>SUM(T36:T39)</f>
        <v>759299718.91200006</v>
      </c>
      <c r="U40" s="27"/>
      <c r="V40" s="28"/>
    </row>
  </sheetData>
  <mergeCells count="23">
    <mergeCell ref="B5:T5"/>
    <mergeCell ref="A8:A10"/>
    <mergeCell ref="B8:B10"/>
    <mergeCell ref="C8:C10"/>
    <mergeCell ref="D8:D10"/>
    <mergeCell ref="F8:F10"/>
    <mergeCell ref="E8:E10"/>
    <mergeCell ref="G8:G10"/>
    <mergeCell ref="H8:H10"/>
    <mergeCell ref="I8:I10"/>
    <mergeCell ref="J8:J10"/>
    <mergeCell ref="K8:K10"/>
    <mergeCell ref="L8:L10"/>
    <mergeCell ref="M8:O9"/>
    <mergeCell ref="P8:P10"/>
    <mergeCell ref="Q8:T8"/>
    <mergeCell ref="A35:B35"/>
    <mergeCell ref="A40:B40"/>
    <mergeCell ref="U8:U10"/>
    <mergeCell ref="Q9:Q10"/>
    <mergeCell ref="R9:R10"/>
    <mergeCell ref="S9:S10"/>
    <mergeCell ref="T9:T10"/>
  </mergeCells>
  <phoneticPr fontId="2" type="noConversion"/>
  <dataValidations count="5">
    <dataValidation type="list" allowBlank="1" showInputMessage="1" showErrorMessage="1" sqref="P40 P12:P35" xr:uid="{DAFDACBA-BD2D-4E07-A489-F5D4F5265148}">
      <formula1>ЕИ</formula1>
    </dataValidation>
    <dataValidation type="list" allowBlank="1" showInputMessage="1" showErrorMessage="1" sqref="G40 G12:G37" xr:uid="{8F877018-F55E-4CAC-8C86-FC68D0CC776B}">
      <formula1>Приоритет_закупок</formula1>
    </dataValidation>
    <dataValidation type="custom" allowBlank="1" showInputMessage="1" showErrorMessage="1" sqref="T12:T34 T36:T39" xr:uid="{87610E5D-B160-4F79-A31F-08A26D5F3B55}">
      <formula1>R12*S12</formula1>
    </dataValidation>
    <dataValidation type="whole" allowBlank="1" showInputMessage="1" showErrorMessage="1" sqref="M12:O40 H12:H40" xr:uid="{AAA603D5-5100-4D7F-A151-AECCDF598DCF}">
      <formula1>0</formula1>
      <formula2>100</formula2>
    </dataValidation>
    <dataValidation type="list" allowBlank="1" showInputMessage="1" showErrorMessage="1" sqref="L12:L40" xr:uid="{92DDF92C-F960-400A-9748-3089B9123E78}">
      <formula1>Инкотермс</formula1>
    </dataValidation>
  </dataValidations>
  <pageMargins left="0.19685039370078741" right="0.19685039370078741" top="0.74803149606299213" bottom="0.15748031496062992" header="0.31496062992125984" footer="0.31496062992125984"/>
  <pageSetup paperSize="9" scale="47" fitToHeight="0" orientation="landscape" r:id="rId1"/>
  <colBreaks count="1" manualBreakCount="1">
    <brk id="2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SKC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Kubayev Sagynay (SKC)</dc:creator>
  <cp:lastModifiedBy>Утепов Аймурат Мамаевич</cp:lastModifiedBy>
  <cp:lastPrinted>2023-03-06T10:41:53Z</cp:lastPrinted>
  <dcterms:created xsi:type="dcterms:W3CDTF">2022-05-18T12:16:09Z</dcterms:created>
  <dcterms:modified xsi:type="dcterms:W3CDTF">2023-08-24T11:29:43Z</dcterms:modified>
</cp:coreProperties>
</file>